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Φύλλο1" sheetId="1" r:id="rId1"/>
  </sheets>
  <definedNames>
    <definedName name="_xlnm.Print_Area" localSheetId="0">'Φύλλο1'!$A$1:$Q$42</definedName>
  </definedNames>
  <calcPr fullCalcOnLoad="1"/>
</workbook>
</file>

<file path=xl/comments1.xml><?xml version="1.0" encoding="utf-8"?>
<comments xmlns="http://schemas.openxmlformats.org/spreadsheetml/2006/main">
  <authors>
    <author>Quest User</author>
  </authors>
  <commentList>
    <comment ref="N1" authorId="0">
      <text>
        <r>
          <rPr>
            <b/>
            <sz val="8"/>
            <color indexed="8"/>
            <rFont val="Tahoma"/>
            <family val="0"/>
          </rPr>
          <t>Quest User:</t>
        </r>
        <r>
          <rPr>
            <sz val="8"/>
            <color indexed="8"/>
            <rFont val="Tahoma"/>
            <family val="0"/>
          </rPr>
          <t xml:space="preserve">
Για οδηγίες δείτε παρακάτω σε αυτή τη σελίδα</t>
        </r>
      </text>
    </comment>
    <comment ref="F11" authorId="0">
      <text>
        <r>
          <rPr>
            <b/>
            <sz val="8"/>
            <color indexed="8"/>
            <rFont val="Tahoma"/>
            <family val="0"/>
          </rPr>
          <t>Quest User:</t>
        </r>
        <r>
          <rPr>
            <sz val="8"/>
            <color indexed="8"/>
            <rFont val="Tahoma"/>
            <family val="0"/>
          </rPr>
          <t xml:space="preserve">
Δώστε τα μόρια του σχολείου με αριθμό. 
Δηλ: Κατηγορία Α=1, Ε=5, Ι=10 κ.ο.κ.</t>
        </r>
      </text>
    </comment>
    <comment ref="G11" authorId="0">
      <text>
        <r>
          <rPr>
            <b/>
            <sz val="8"/>
            <color indexed="8"/>
            <rFont val="Tahoma"/>
            <family val="0"/>
          </rPr>
          <t>Quest User:</t>
        </r>
        <r>
          <rPr>
            <sz val="8"/>
            <color indexed="8"/>
            <rFont val="Tahoma"/>
            <family val="0"/>
          </rPr>
          <t xml:space="preserve">
1: Εκπαιδευτικός σε 1θ,2/θ ή 3/θ σχολείο
2: Εκπαιδευτικός σε 4/θ και άνω σχολείο
3: Εκπαιδευτικός σε σχολείο Β/θμιας
Αν αφεθεί κενό εκλαμβάνεται ως "1"</t>
        </r>
      </text>
    </comment>
  </commentList>
</comments>
</file>

<file path=xl/sharedStrings.xml><?xml version="1.0" encoding="utf-8"?>
<sst xmlns="http://schemas.openxmlformats.org/spreadsheetml/2006/main" count="123" uniqueCount="94">
  <si>
    <t>ΠΡΟΓΡΑΜΜΑ ΥΠΟΛΟΓΙΣΜΟΥ ΠΡΟΫΠΗΡΕΣΙΑΣ ΩΡΟΜΙΣΘΙΟΥ</t>
  </si>
  <si>
    <t>ΠΕΔΙΟ ΕΙΣΑΓΩΓΗΣ ΔΕΔΟΜΕΝΩΝ (ΓΚΡΙ)</t>
  </si>
  <si>
    <t>ΠΕΔΙΟ ΑΠΟΤΕΛΕΣΜΑΤΩΝ (ΠΡΑΣΙΝΟ)</t>
  </si>
  <si>
    <t>Παρακαλώ γράψτε μόνο στα πορτοκαλί πεδία</t>
  </si>
  <si>
    <t>Δεν έχετε περιθώριο παρέμβασης σε αυτό το πεδίο</t>
  </si>
  <si>
    <t xml:space="preserve">Όνομ/νυμο Εκπ/κού: </t>
  </si>
  <si>
    <t>Υποχρεωτικό ωράριο</t>
  </si>
  <si>
    <t>Πατρώνυμο</t>
  </si>
  <si>
    <t>Κλάσμα μηνών</t>
  </si>
  <si>
    <t>ΑΦΜ</t>
  </si>
  <si>
    <t>Κλάσμα ημερών</t>
  </si>
  <si>
    <t>Ειδικότητα</t>
  </si>
  <si>
    <t>Μηνιαίο όριο ωρών</t>
  </si>
  <si>
    <t>Μόρια/έτος</t>
  </si>
  <si>
    <t>Ωράριο*</t>
  </si>
  <si>
    <t>ΠΡΟΣΟΧΗ! ΔΩΣΤΕ ΤΑ ΠΕΔΙΑ ΜΟΡΙΑ ΚΑΙ ΩΡΑΡΙΟ ΑΠΑΡΑΙΤΗΤΑ</t>
  </si>
  <si>
    <t>Υπολογισμός προϋπηρεσίας για ΜΙΣΘΟΛΟΓΙΚΗ ΕΞΕΛΙΞΗ</t>
  </si>
  <si>
    <t>Έτη</t>
  </si>
  <si>
    <t>Μήνες</t>
  </si>
  <si>
    <t>Ημέρες</t>
  </si>
  <si>
    <t>ΠΙΝΑΚΑΣ ΩΡΩΝ ΑΝΑ ΜΗΝΑ</t>
  </si>
  <si>
    <t>Συνολα</t>
  </si>
  <si>
    <t>Συνολική προϋπηρεσία</t>
  </si>
  <si>
    <t>Υπολογισμός προϋπηρεσίας για μόρια ΣΥΝΘΗΚΩΝ ΔΙΑΒΙΩΣΗΣ</t>
  </si>
  <si>
    <t>Σεπτέμβριος</t>
  </si>
  <si>
    <t>Οκτώβριος</t>
  </si>
  <si>
    <t>Νοέμβριος</t>
  </si>
  <si>
    <t>Δεκέμβριος</t>
  </si>
  <si>
    <t>Ιανουάριος</t>
  </si>
  <si>
    <t>Φεβρουάριος</t>
  </si>
  <si>
    <t>Μάρτιος</t>
  </si>
  <si>
    <t xml:space="preserve">ΜΟΡΙΑ Συνθηκών Διαβίωσης κατά σχολείο </t>
  </si>
  <si>
    <t>Απρίλιος</t>
  </si>
  <si>
    <t>Κατηγ.</t>
  </si>
  <si>
    <t>Μόρια</t>
  </si>
  <si>
    <t>Μάιος</t>
  </si>
  <si>
    <t>Ιούνιος</t>
  </si>
  <si>
    <t>Ιούλιος</t>
  </si>
  <si>
    <t>Αύγουστος</t>
  </si>
  <si>
    <t>Σύνολο</t>
  </si>
  <si>
    <t>Γενικό σύνολο ωρών:</t>
  </si>
  <si>
    <t>Σύνολο Μορίων Συνθηκών Διαβίωσης:</t>
  </si>
  <si>
    <t>Παρατηρήσεις:</t>
  </si>
  <si>
    <t>1.</t>
  </si>
  <si>
    <t>Για να μετατρέψουμε τις ώρες ενός ωρομισθίου σε ημέρες και μήνες προϋπηρεσίας διαρούμε το σύνολο των ωρών του με έναν αριθμό που έχει σχέση με το υποχρεωτικό του ωράριο</t>
  </si>
  <si>
    <t>2.</t>
  </si>
  <si>
    <t>Το υποχρεωτικό ωράριο είναι 21 ώρες για τους καθηγητές της Β/θμιας, 25 ώρες για τους εκπ/κούς σε 1-θ ή 2-θ ή 3-θ σχολεία και 24 ώρες για σχολεία μεγαλύτερης οργανικότητας.</t>
  </si>
  <si>
    <t>3.</t>
  </si>
  <si>
    <t>4.</t>
  </si>
  <si>
    <t>Δηλαδή ένας εκπαιδευτικός που δουλεύει σε 6/θ δημοτικό έχει υποχρεωτικό ωράριο 24 ώρες. Διαιρούμε το 24 : 6 και αυτό που βρίσκουμε το πολλαπλασιάζουμε με το 25</t>
  </si>
  <si>
    <t>Έτσι έχουμε:</t>
  </si>
  <si>
    <t xml:space="preserve">(24:6) x 25 = 4,00 x 25 = 100       Αυτό το "100" είναι το ανώτατο όριο ωρών που επιτρέπεται να δουλέψει ανά μήνα. Για τους καθηγητές της Β/θμιας ο αριθμός αυτός είναι: </t>
  </si>
  <si>
    <t xml:space="preserve">(21:6) x 25 = 3.50 x 25 = 87,5      και για τους  εκπαιδευτικούς των μικρών σχολείων είναι: </t>
  </si>
  <si>
    <t>(25:6) x 25 = 4,17 x 25 = 104,17</t>
  </si>
  <si>
    <t>5.</t>
  </si>
  <si>
    <t>κανονικού δημοτικού με το 100</t>
  </si>
  <si>
    <t>6.</t>
  </si>
  <si>
    <t xml:space="preserve">Προκύπτει έτσι ένας δεκαδικός αριθμός, το ακέραιο μέρος του οποίου είναι οι μήνες της προϋπηρεσίας. </t>
  </si>
  <si>
    <t>Το δεκαδικό μέρος του αρθμού αυτού πολλαπλασιαζόμενο με το 25 (που είναι οι εργάσιμες ημέρες τον μήνα) μας δίνει την υπόλοιπη προϋπηρεσία σε ημέρες</t>
  </si>
  <si>
    <t>7.</t>
  </si>
  <si>
    <r>
      <t xml:space="preserve">Για </t>
    </r>
    <r>
      <rPr>
        <b/>
        <sz val="10"/>
        <rFont val="Arial"/>
        <family val="0"/>
      </rPr>
      <t>παράδειγμα</t>
    </r>
    <r>
      <rPr>
        <sz val="10"/>
        <rFont val="Arial"/>
        <family val="0"/>
      </rPr>
      <t>, ένας εκπαιδευτικός 6/θ Δημοτικού συμπλήρωσε 250 ώρες προϋπηρεσίας.</t>
    </r>
  </si>
  <si>
    <t xml:space="preserve">Αν διαιρέσουμε το 250 με το 100 (που είναι το ανώτατο όριο που δικαιούται να δουλέψει ανά μήνα στα πολυθέσια σχολεία) </t>
  </si>
  <si>
    <t>βρίσκουμε 2,5. Αυτό σημαίνει 2 μήνες προϋπηρεσία και 0,50 υπόλοιπο που πρέπει να μετατραπεί σε μέρες.</t>
  </si>
  <si>
    <t>Αν πολλαπλασιάσουμε το 0,50 με το 25 (που είναι οι εργάσιμες ημέρες το μήνα) βρίσκουμε 13 ημέρες προϋπηρεσίας</t>
  </si>
  <si>
    <t>8.</t>
  </si>
  <si>
    <t xml:space="preserve">Ως εδώ καλά. Έχουμε την προϋπηρεσία του ωρομισθίου, υπολογισμένη σε ημέρες και μήνες με βάση τον μήνα των 25 εργάσιμων ημερών. </t>
  </si>
  <si>
    <t xml:space="preserve">Ο εκπαιδευτικός του παραδείγματός μας έχει προϋπηρεσία 2 μήνες και 13 ημέρες. </t>
  </si>
  <si>
    <t>Προκύπτει όμως το εξής πρόβλημα:</t>
  </si>
  <si>
    <t>Ως γνωστόν, η μοριοδότηση λόγω συνθηκών διαβίωσης διαφέρει από σχολείο σε σχολείο. Ένα σχολείο κατηγορίας Θ για παράδειγμα δίνει 9 μόρια το χρόνο ή 9:12 = 0,8 μόρια το μήνα.</t>
  </si>
  <si>
    <t>Αυτά τα 0,8 μόρια το μήνα δίνονται όταν συμπληρωθεί το πρώτο 15θήμερο του μήνα. Έτσι αν κάποιος/α δουλέψει 14 μέρες δεν θα πάρει κανένα μόριο, ενώ αν δουλέψει 15 μέρες θα πάρει</t>
  </si>
  <si>
    <t>τα 0,8 μόρια. Συνεκδοχικά αν δουλέψει 44 μέρες θα πάρει επίσης 0,8 μόρια ενώ αν δουλέψει 46 μέρες θα πάρει 1,6 μόρια και ούτω καθ' εξής</t>
  </si>
  <si>
    <t>9.</t>
  </si>
  <si>
    <t>Το πρόβλημα είναι ότι όλος αυτός ο υπολογισμός γίνεται με βάση τον μήνα των 30 ημερών και όχι των 25 εργάσιμων!</t>
  </si>
  <si>
    <t>Έτσι το υπόλοιπο του δεκαδικού αριθμού που προέκυψε παραπάνω, πρέπει τώρα να πολλαπλασιαστεί με το 30 και όχι με το 25</t>
  </si>
  <si>
    <t>Αν κάνουμε αυτή την πράξη θα βρούμε 0,50 x 30 = 15 ημέρες και όχι 13 που βρήκαμε πριν.</t>
  </si>
  <si>
    <t>10.</t>
  </si>
  <si>
    <t>Αν αφήναμε τα πράγματα όπως είχαν, ο εκπαιδευτικός θα έχανε τα μόρια του μήνα, ενώ αν υπολογίσουμε με βάση τον μήνα των 30 ημερών τα κερδίζει, διότι έχει 15 ημέρες!</t>
  </si>
  <si>
    <t>ΟΔΗΓΙΕΣ ΓΙΑ ΤΟ ΠΡΟΓΡΑΜΜΑ</t>
  </si>
  <si>
    <t xml:space="preserve">Όλη αυτή η διαδικασία έχει αυτοματοποιηθεί με αυτό το πρόγραμμα. Ο χρήστης χρειάζεται μόνο να πληκτρολογήσει τα στοιχεία του εκπαιδευτικού, </t>
  </si>
  <si>
    <t>τα ονόματα των σχολείων που εργάσθηκε, τα μόρια που δίνει το σχολείο, την κατηγορία του υποχρεωτικού του ωραρίου όπως περιγράφηκε παραπάνω</t>
  </si>
  <si>
    <t>στο πεδίο "Ωράριο" καθώς και τις ώρες που εργάσθηκε. Ο υπολογισμός της μοριοδότησης και των προϋπηρεσιών γίνεται αυτόματα</t>
  </si>
  <si>
    <t>Ελπίζω να εξυπηρετηθούν κάποιοι συνάδελφοι.</t>
  </si>
  <si>
    <t>Με συναδελφικούς χαιρετισμούς</t>
  </si>
  <si>
    <t>Διον. Κ. Παρούτσας, Καρπενήσι, Αύγουστος 2008</t>
  </si>
  <si>
    <r>
      <t xml:space="preserve">Αν θέλετε να τυπώσετε αυτό το κείμενο </t>
    </r>
    <r>
      <rPr>
        <b/>
        <u val="single"/>
        <sz val="10"/>
        <rFont val="Arial"/>
        <family val="2"/>
      </rPr>
      <t>επιλέξτε το</t>
    </r>
    <r>
      <rPr>
        <sz val="10"/>
        <rFont val="Arial"/>
        <family val="0"/>
      </rPr>
      <t xml:space="preserve"> ("μαυρίζοντάς" το με το ποντίκι) και πηγαίνετε Αρχείο --&gt; Εκτύπωση --&gt; Τσεκάρετε το </t>
    </r>
    <r>
      <rPr>
        <b/>
        <u val="single"/>
        <sz val="10"/>
        <rFont val="Arial"/>
        <family val="2"/>
      </rPr>
      <t>"Επιλογή"</t>
    </r>
    <r>
      <rPr>
        <sz val="10"/>
        <rFont val="Arial"/>
        <family val="0"/>
      </rPr>
      <t xml:space="preserve"> και στη συνέχεια "ΟΚ"</t>
    </r>
  </si>
  <si>
    <t xml:space="preserve">Με λίγα λόγια για να βρούμε την προϋπηρεσία ενός ωρομίσθιου εκπ/κού της Β/θμιας διαιρούμε τις ώρες του με το 87,50 - για έναν εκπ/κό μικρού σχολείου με το 104,17 και για έναν εκπ/κό </t>
  </si>
  <si>
    <t>Ο αριθμός, λοιπόν, με τον οποίο κάνουμε τη διαίρεση είναι το γινόμενο του κλάσματος του υποχρεωτικού ωραρίου προς τις 6 εργάσιμες ημέρες επί το 25 που είναι οι εργάσιμες ημέρες ανά μήνα.</t>
  </si>
  <si>
    <t>Σχολείο 1</t>
  </si>
  <si>
    <t>Σχολείο 2</t>
  </si>
  <si>
    <t>Σχολείο 3</t>
  </si>
  <si>
    <t>Σχολείο 4</t>
  </si>
  <si>
    <t>Σχολείο 5</t>
  </si>
  <si>
    <t>Σχολείο 6</t>
  </si>
  <si>
    <r>
      <t xml:space="preserve">* Στο πεδίο "Ωράριο" δώστε "1" αν δούλεψε σε 1/θ ή 2/θ ή 3/θ σχολείο, "2" αν δούλεψε σε 4/θ σχολείο και άνω, "3" εάν δούλεψε σε Γυμνάσιο ή Λύκειο. </t>
    </r>
    <r>
      <rPr>
        <b/>
        <i/>
        <sz val="10"/>
        <color indexed="10"/>
        <rFont val="Arial"/>
        <family val="2"/>
      </rPr>
      <t>ΠΡΟΣΟΧΗ</t>
    </r>
    <r>
      <rPr>
        <b/>
        <i/>
        <sz val="10"/>
        <rFont val="Arial"/>
        <family val="2"/>
      </rPr>
      <t xml:space="preserve"> : ΔΩΣΤΕ ΜΟΝΟ "1',"2" ή "3". 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</si>
</sst>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23">
    <font>
      <sz val="10"/>
      <name val="Arial"/>
      <family val="0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color indexed="13"/>
      <name val="Arial"/>
      <family val="2"/>
    </font>
    <font>
      <sz val="10"/>
      <color indexed="42"/>
      <name val="Arial"/>
      <family val="0"/>
    </font>
    <font>
      <b/>
      <u val="single"/>
      <sz val="14"/>
      <name val="Arial"/>
      <family val="2"/>
    </font>
    <font>
      <sz val="12"/>
      <name val="Arial"/>
      <family val="0"/>
    </font>
    <font>
      <u val="single"/>
      <sz val="10"/>
      <name val="Arial"/>
      <family val="0"/>
    </font>
    <font>
      <b/>
      <u val="single"/>
      <sz val="10"/>
      <color indexed="10"/>
      <name val="Arial"/>
      <family val="2"/>
    </font>
    <font>
      <i/>
      <sz val="10"/>
      <name val="Arial"/>
      <family val="2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3" borderId="0" xfId="0" applyFill="1" applyAlignment="1" applyProtection="1">
      <alignment horizontal="right"/>
      <protection/>
    </xf>
    <xf numFmtId="0" fontId="0" fillId="4" borderId="1" xfId="0" applyFont="1" applyFill="1" applyBorder="1" applyAlignment="1" applyProtection="1">
      <alignment/>
      <protection/>
    </xf>
    <xf numFmtId="0" fontId="0" fillId="4" borderId="1" xfId="0" applyFont="1" applyFill="1" applyBorder="1" applyAlignment="1" applyProtection="1">
      <alignment horizontal="right"/>
      <protection/>
    </xf>
    <xf numFmtId="0" fontId="0" fillId="4" borderId="0" xfId="0" applyFont="1" applyFill="1" applyBorder="1" applyAlignment="1" applyProtection="1">
      <alignment/>
      <protection/>
    </xf>
    <xf numFmtId="0" fontId="0" fillId="4" borderId="1" xfId="0" applyFont="1" applyFill="1" applyBorder="1" applyAlignment="1" applyProtection="1">
      <alignment/>
      <protection/>
    </xf>
    <xf numFmtId="2" fontId="0" fillId="4" borderId="1" xfId="0" applyNumberFormat="1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3" borderId="0" xfId="0" applyFill="1" applyAlignment="1" applyProtection="1">
      <alignment horizontal="center"/>
      <protection/>
    </xf>
    <xf numFmtId="0" fontId="0" fillId="5" borderId="2" xfId="0" applyFill="1" applyBorder="1" applyAlignment="1" applyProtection="1">
      <alignment horizontal="center"/>
      <protection locked="0"/>
    </xf>
    <xf numFmtId="1" fontId="0" fillId="5" borderId="1" xfId="0" applyNumberFormat="1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left"/>
      <protection/>
    </xf>
    <xf numFmtId="0" fontId="0" fillId="6" borderId="0" xfId="0" applyFont="1" applyFill="1" applyBorder="1" applyAlignment="1" applyProtection="1">
      <alignment/>
      <protection/>
    </xf>
    <xf numFmtId="0" fontId="0" fillId="6" borderId="0" xfId="0" applyFill="1" applyBorder="1" applyAlignment="1" applyProtection="1">
      <alignment/>
      <protection/>
    </xf>
    <xf numFmtId="0" fontId="0" fillId="6" borderId="0" xfId="0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1" xfId="0" applyFont="1" applyFill="1" applyBorder="1" applyAlignment="1" applyProtection="1">
      <alignment horizontal="center"/>
      <protection/>
    </xf>
    <xf numFmtId="49" fontId="0" fillId="4" borderId="3" xfId="0" applyNumberFormat="1" applyFill="1" applyBorder="1" applyAlignment="1" applyProtection="1">
      <alignment horizontal="left"/>
      <protection/>
    </xf>
    <xf numFmtId="0" fontId="0" fillId="4" borderId="4" xfId="0" applyFill="1" applyBorder="1" applyAlignment="1" applyProtection="1">
      <alignment horizontal="left"/>
      <protection/>
    </xf>
    <xf numFmtId="0" fontId="0" fillId="4" borderId="2" xfId="0" applyFill="1" applyBorder="1" applyAlignment="1" applyProtection="1">
      <alignment horizontal="left"/>
      <protection/>
    </xf>
    <xf numFmtId="0" fontId="0" fillId="4" borderId="2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4" borderId="4" xfId="0" applyFill="1" applyBorder="1" applyAlignment="1" applyProtection="1">
      <alignment/>
      <protection/>
    </xf>
    <xf numFmtId="0" fontId="0" fillId="4" borderId="2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 wrapText="1"/>
      <protection/>
    </xf>
    <xf numFmtId="0" fontId="0" fillId="3" borderId="0" xfId="0" applyFont="1" applyFill="1" applyBorder="1" applyAlignment="1" applyProtection="1">
      <alignment horizontal="center"/>
      <protection/>
    </xf>
    <xf numFmtId="0" fontId="2" fillId="4" borderId="3" xfId="0" applyFont="1" applyFill="1" applyBorder="1" applyAlignment="1" applyProtection="1">
      <alignment/>
      <protection/>
    </xf>
    <xf numFmtId="0" fontId="2" fillId="4" borderId="4" xfId="0" applyFont="1" applyFill="1" applyBorder="1" applyAlignment="1" applyProtection="1">
      <alignment/>
      <protection/>
    </xf>
    <xf numFmtId="0" fontId="2" fillId="4" borderId="2" xfId="0" applyFont="1" applyFill="1" applyBorder="1" applyAlignment="1" applyProtection="1">
      <alignment horizontal="right"/>
      <protection/>
    </xf>
    <xf numFmtId="0" fontId="0" fillId="4" borderId="1" xfId="0" applyFill="1" applyBorder="1" applyAlignment="1" applyProtection="1">
      <alignment horizontal="center"/>
      <protection/>
    </xf>
    <xf numFmtId="0" fontId="0" fillId="4" borderId="1" xfId="0" applyFill="1" applyBorder="1" applyAlignment="1" applyProtection="1">
      <alignment/>
      <protection/>
    </xf>
    <xf numFmtId="0" fontId="0" fillId="4" borderId="3" xfId="0" applyFill="1" applyBorder="1" applyAlignment="1" applyProtection="1">
      <alignment horizontal="left"/>
      <protection/>
    </xf>
    <xf numFmtId="0" fontId="0" fillId="5" borderId="1" xfId="0" applyFill="1" applyBorder="1" applyAlignment="1" applyProtection="1">
      <alignment/>
      <protection locked="0"/>
    </xf>
    <xf numFmtId="0" fontId="0" fillId="5" borderId="3" xfId="0" applyFill="1" applyBorder="1" applyAlignment="1" applyProtection="1">
      <alignment/>
      <protection locked="0"/>
    </xf>
    <xf numFmtId="0" fontId="0" fillId="5" borderId="1" xfId="0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left"/>
      <protection/>
    </xf>
    <xf numFmtId="0" fontId="2" fillId="6" borderId="0" xfId="0" applyFont="1" applyFill="1" applyBorder="1" applyAlignment="1" applyProtection="1">
      <alignment horizontal="right"/>
      <protection/>
    </xf>
    <xf numFmtId="0" fontId="0" fillId="6" borderId="0" xfId="0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0" fillId="4" borderId="1" xfId="0" applyFill="1" applyBorder="1" applyAlignment="1" applyProtection="1">
      <alignment horizontal="right"/>
      <protection/>
    </xf>
    <xf numFmtId="0" fontId="2" fillId="7" borderId="1" xfId="0" applyFont="1" applyFill="1" applyBorder="1" applyAlignment="1" applyProtection="1">
      <alignment/>
      <protection/>
    </xf>
    <xf numFmtId="0" fontId="2" fillId="7" borderId="3" xfId="0" applyFont="1" applyFill="1" applyBorder="1" applyAlignment="1" applyProtection="1">
      <alignment/>
      <protection/>
    </xf>
    <xf numFmtId="0" fontId="5" fillId="3" borderId="0" xfId="0" applyFont="1" applyFill="1" applyAlignment="1" applyProtection="1">
      <alignment/>
      <protection/>
    </xf>
    <xf numFmtId="0" fontId="6" fillId="3" borderId="0" xfId="0" applyFont="1" applyFill="1" applyAlignment="1" applyProtection="1">
      <alignment horizontal="right"/>
      <protection/>
    </xf>
    <xf numFmtId="0" fontId="6" fillId="3" borderId="0" xfId="0" applyFont="1" applyFill="1" applyAlignment="1" applyProtection="1">
      <alignment horizontal="left"/>
      <protection/>
    </xf>
    <xf numFmtId="0" fontId="3" fillId="3" borderId="0" xfId="0" applyFont="1" applyFill="1" applyAlignment="1" applyProtection="1">
      <alignment wrapText="1"/>
      <protection/>
    </xf>
    <xf numFmtId="0" fontId="4" fillId="4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>
      <alignment horizontal="right"/>
      <protection/>
    </xf>
    <xf numFmtId="2" fontId="4" fillId="4" borderId="0" xfId="0" applyNumberFormat="1" applyFont="1" applyFill="1" applyBorder="1" applyAlignment="1" applyProtection="1">
      <alignment horizontal="left"/>
      <protection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1" fillId="2" borderId="5" xfId="0" applyFont="1" applyFill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9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8" fillId="2" borderId="9" xfId="0" applyFont="1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right"/>
      <protection/>
    </xf>
    <xf numFmtId="0" fontId="0" fillId="2" borderId="10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 horizontal="right"/>
      <protection/>
    </xf>
    <xf numFmtId="0" fontId="0" fillId="2" borderId="12" xfId="0" applyFill="1" applyBorder="1" applyAlignment="1" applyProtection="1">
      <alignment/>
      <protection/>
    </xf>
    <xf numFmtId="0" fontId="2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0" fillId="4" borderId="3" xfId="0" applyNumberFormat="1" applyFill="1" applyBorder="1" applyAlignment="1" applyProtection="1">
      <alignment horizontal="left"/>
      <protection/>
    </xf>
    <xf numFmtId="0" fontId="21" fillId="0" borderId="0" xfId="0" applyFont="1" applyFill="1" applyBorder="1" applyAlignment="1">
      <alignment horizontal="right"/>
    </xf>
    <xf numFmtId="0" fontId="0" fillId="4" borderId="3" xfId="0" applyFont="1" applyFill="1" applyBorder="1" applyAlignment="1" applyProtection="1">
      <alignment horizontal="right"/>
      <protection/>
    </xf>
    <xf numFmtId="0" fontId="0" fillId="4" borderId="3" xfId="0" applyFont="1" applyFill="1" applyBorder="1" applyAlignment="1" applyProtection="1">
      <alignment/>
      <protection/>
    </xf>
    <xf numFmtId="2" fontId="0" fillId="4" borderId="3" xfId="0" applyNumberFormat="1" applyFont="1" applyFill="1" applyBorder="1" applyAlignment="1" applyProtection="1">
      <alignment/>
      <protection/>
    </xf>
    <xf numFmtId="0" fontId="0" fillId="4" borderId="3" xfId="0" applyFill="1" applyBorder="1" applyAlignment="1" applyProtection="1">
      <alignment horizontal="right"/>
      <protection/>
    </xf>
    <xf numFmtId="2" fontId="0" fillId="4" borderId="3" xfId="0" applyNumberFormat="1" applyFill="1" applyBorder="1" applyAlignment="1" applyProtection="1">
      <alignment/>
      <protection/>
    </xf>
    <xf numFmtId="0" fontId="21" fillId="4" borderId="0" xfId="0" applyFont="1" applyFill="1" applyBorder="1" applyAlignment="1">
      <alignment horizontal="right"/>
    </xf>
    <xf numFmtId="0" fontId="21" fillId="4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13" fillId="3" borderId="6" xfId="0" applyFont="1" applyFill="1" applyBorder="1" applyAlignment="1" applyProtection="1">
      <alignment horizontal="center" wrapText="1"/>
      <protection/>
    </xf>
    <xf numFmtId="0" fontId="13" fillId="3" borderId="0" xfId="0" applyFont="1" applyFill="1" applyBorder="1" applyAlignment="1" applyProtection="1">
      <alignment horizontal="center" wrapText="1"/>
      <protection/>
    </xf>
    <xf numFmtId="0" fontId="2" fillId="3" borderId="11" xfId="0" applyFont="1" applyFill="1" applyBorder="1" applyAlignment="1" applyProtection="1">
      <alignment horizontal="center"/>
      <protection/>
    </xf>
    <xf numFmtId="0" fontId="0" fillId="7" borderId="13" xfId="0" applyFill="1" applyBorder="1" applyAlignment="1" applyProtection="1">
      <alignment horizontal="center" vertical="center" wrapText="1"/>
      <protection/>
    </xf>
    <xf numFmtId="0" fontId="0" fillId="7" borderId="14" xfId="0" applyFill="1" applyBorder="1" applyAlignment="1" applyProtection="1">
      <alignment horizontal="center" vertical="center" wrapText="1"/>
      <protection/>
    </xf>
    <xf numFmtId="0" fontId="0" fillId="7" borderId="15" xfId="0" applyFill="1" applyBorder="1" applyAlignment="1" applyProtection="1">
      <alignment horizontal="center" vertical="center" wrapText="1"/>
      <protection/>
    </xf>
    <xf numFmtId="49" fontId="0" fillId="5" borderId="3" xfId="0" applyNumberFormat="1" applyFill="1" applyBorder="1" applyAlignment="1" applyProtection="1">
      <alignment horizontal="left"/>
      <protection locked="0"/>
    </xf>
    <xf numFmtId="49" fontId="0" fillId="5" borderId="4" xfId="0" applyNumberFormat="1" applyFill="1" applyBorder="1" applyAlignment="1" applyProtection="1">
      <alignment horizontal="left"/>
      <protection locked="0"/>
    </xf>
    <xf numFmtId="49" fontId="0" fillId="5" borderId="2" xfId="0" applyNumberFormat="1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right"/>
      <protection/>
    </xf>
    <xf numFmtId="0" fontId="0" fillId="5" borderId="3" xfId="0" applyNumberFormat="1" applyFill="1" applyBorder="1" applyAlignment="1" applyProtection="1">
      <alignment horizontal="left"/>
      <protection locked="0"/>
    </xf>
    <xf numFmtId="0" fontId="0" fillId="5" borderId="4" xfId="0" applyNumberFormat="1" applyFill="1" applyBorder="1" applyAlignment="1" applyProtection="1">
      <alignment horizontal="left"/>
      <protection locked="0"/>
    </xf>
    <xf numFmtId="0" fontId="0" fillId="5" borderId="2" xfId="0" applyNumberFormat="1" applyFill="1" applyBorder="1" applyAlignment="1" applyProtection="1">
      <alignment horizontal="left"/>
      <protection locked="0"/>
    </xf>
    <xf numFmtId="0" fontId="7" fillId="8" borderId="3" xfId="0" applyFont="1" applyFill="1" applyBorder="1" applyAlignment="1" applyProtection="1">
      <alignment horizontal="center"/>
      <protection/>
    </xf>
    <xf numFmtId="0" fontId="7" fillId="8" borderId="2" xfId="0" applyFont="1" applyFill="1" applyBorder="1" applyAlignment="1" applyProtection="1">
      <alignment horizontal="center"/>
      <protection/>
    </xf>
    <xf numFmtId="0" fontId="7" fillId="8" borderId="4" xfId="0" applyFont="1" applyFill="1" applyBorder="1" applyAlignment="1" applyProtection="1">
      <alignment horizontal="center"/>
      <protection/>
    </xf>
    <xf numFmtId="0" fontId="1" fillId="5" borderId="13" xfId="0" applyFont="1" applyFill="1" applyBorder="1" applyAlignment="1" applyProtection="1">
      <alignment horizontal="center" vertical="center" wrapText="1"/>
      <protection/>
    </xf>
    <xf numFmtId="0" fontId="1" fillId="5" borderId="14" xfId="0" applyFont="1" applyFill="1" applyBorder="1" applyAlignment="1" applyProtection="1">
      <alignment horizontal="center" vertical="center" wrapText="1"/>
      <protection/>
    </xf>
    <xf numFmtId="0" fontId="1" fillId="5" borderId="15" xfId="0" applyFont="1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left"/>
      <protection locked="0"/>
    </xf>
    <xf numFmtId="0" fontId="0" fillId="5" borderId="4" xfId="0" applyFill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left"/>
      <protection locked="0"/>
    </xf>
    <xf numFmtId="0" fontId="7" fillId="8" borderId="10" xfId="0" applyFont="1" applyFill="1" applyBorder="1" applyAlignment="1" applyProtection="1">
      <alignment horizontal="center"/>
      <protection/>
    </xf>
    <xf numFmtId="0" fontId="7" fillId="8" borderId="12" xfId="0" applyFont="1" applyFill="1" applyBorder="1" applyAlignment="1" applyProtection="1">
      <alignment horizontal="center"/>
      <protection/>
    </xf>
    <xf numFmtId="0" fontId="4" fillId="9" borderId="0" xfId="0" applyFont="1" applyFill="1" applyBorder="1" applyAlignment="1" applyProtection="1">
      <alignment horizontal="center"/>
      <protection/>
    </xf>
    <xf numFmtId="0" fontId="4" fillId="6" borderId="0" xfId="0" applyFont="1" applyFill="1" applyBorder="1" applyAlignment="1" applyProtection="1">
      <alignment horizontal="center"/>
      <protection/>
    </xf>
    <xf numFmtId="0" fontId="0" fillId="9" borderId="0" xfId="0" applyFill="1" applyBorder="1" applyAlignment="1" applyProtection="1">
      <alignment horizontal="center"/>
      <protection/>
    </xf>
    <xf numFmtId="0" fontId="0" fillId="6" borderId="0" xfId="0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8"/>
  <sheetViews>
    <sheetView tabSelected="1" zoomScale="85" zoomScaleNormal="85" zoomScaleSheetLayoutView="70" workbookViewId="0" topLeftCell="A1">
      <selection activeCell="C6" sqref="C6:E6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10.00390625" style="0" customWidth="1"/>
    <col min="4" max="4" width="9.7109375" style="0" customWidth="1"/>
    <col min="5" max="5" width="10.00390625" style="0" customWidth="1"/>
    <col min="6" max="6" width="12.7109375" style="0" customWidth="1"/>
    <col min="7" max="7" width="10.140625" style="0" customWidth="1"/>
    <col min="8" max="8" width="10.8515625" style="0" customWidth="1"/>
    <col min="9" max="9" width="4.00390625" style="1" customWidth="1"/>
    <col min="10" max="10" width="19.7109375" style="0" customWidth="1"/>
    <col min="11" max="11" width="7.57421875" style="0" customWidth="1"/>
    <col min="12" max="12" width="5.57421875" style="0" customWidth="1"/>
    <col min="13" max="13" width="18.57421875" style="0" customWidth="1"/>
    <col min="14" max="14" width="7.28125" style="0" customWidth="1"/>
    <col min="15" max="15" width="6.00390625" style="0" customWidth="1"/>
    <col min="16" max="16" width="18.00390625" style="0" customWidth="1"/>
    <col min="17" max="17" width="7.00390625" style="0" customWidth="1"/>
    <col min="18" max="18" width="24.00390625" style="0" customWidth="1"/>
    <col min="19" max="19" width="19.140625" style="0" customWidth="1"/>
  </cols>
  <sheetData>
    <row r="1" spans="1:21" ht="18" customHeight="1">
      <c r="A1" s="2"/>
      <c r="B1" s="2"/>
      <c r="C1" s="2"/>
      <c r="D1" s="2"/>
      <c r="E1" s="2"/>
      <c r="F1" s="3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60"/>
      <c r="S1" s="60"/>
      <c r="T1" s="60"/>
      <c r="U1" s="60"/>
    </row>
    <row r="2" spans="1:21" ht="18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60"/>
      <c r="S2" s="60"/>
      <c r="T2" s="61"/>
      <c r="U2" s="61"/>
    </row>
    <row r="3" spans="1:21" ht="15.75" customHeight="1">
      <c r="A3" s="118" t="s">
        <v>1</v>
      </c>
      <c r="B3" s="118"/>
      <c r="C3" s="118"/>
      <c r="D3" s="118"/>
      <c r="E3" s="118"/>
      <c r="F3" s="118"/>
      <c r="G3" s="118"/>
      <c r="H3" s="118"/>
      <c r="I3" s="5"/>
      <c r="J3" s="119" t="s">
        <v>2</v>
      </c>
      <c r="K3" s="119"/>
      <c r="L3" s="119"/>
      <c r="M3" s="119"/>
      <c r="N3" s="119"/>
      <c r="O3" s="119"/>
      <c r="P3" s="119"/>
      <c r="Q3" s="119"/>
      <c r="R3" s="49"/>
      <c r="S3" s="49"/>
      <c r="T3" s="49"/>
      <c r="U3" s="49"/>
    </row>
    <row r="4" spans="1:21" ht="12.75">
      <c r="A4" s="120" t="s">
        <v>3</v>
      </c>
      <c r="B4" s="120"/>
      <c r="C4" s="120"/>
      <c r="D4" s="120"/>
      <c r="E4" s="120"/>
      <c r="F4" s="120"/>
      <c r="G4" s="120"/>
      <c r="H4" s="120"/>
      <c r="I4" s="6"/>
      <c r="J4" s="121" t="s">
        <v>4</v>
      </c>
      <c r="K4" s="121"/>
      <c r="L4" s="121"/>
      <c r="M4" s="121"/>
      <c r="N4" s="121"/>
      <c r="O4" s="121"/>
      <c r="P4" s="121"/>
      <c r="Q4" s="121"/>
      <c r="R4" s="90"/>
      <c r="S4" s="49"/>
      <c r="T4" s="49"/>
      <c r="U4" s="49"/>
    </row>
    <row r="5" spans="1:21" ht="12.75">
      <c r="A5" s="7"/>
      <c r="B5" s="7"/>
      <c r="C5" s="7"/>
      <c r="D5" s="7"/>
      <c r="E5" s="7"/>
      <c r="F5" s="7"/>
      <c r="G5" s="7"/>
      <c r="H5" s="7"/>
      <c r="I5" s="2"/>
      <c r="J5" s="116" t="str">
        <f>IF(C12&lt;&gt;"",C12,A12)</f>
        <v>Σχολείο 1</v>
      </c>
      <c r="K5" s="117"/>
      <c r="L5" s="8"/>
      <c r="M5" s="116" t="str">
        <f>IF(C13&lt;&gt;"",C13,A13)</f>
        <v>Σχολείο 2</v>
      </c>
      <c r="N5" s="117"/>
      <c r="O5" s="9"/>
      <c r="P5" s="116" t="str">
        <f>IF(C14&lt;&gt;"",C14,A14)</f>
        <v>Σχολείο 3</v>
      </c>
      <c r="Q5" s="117"/>
      <c r="R5" s="90"/>
      <c r="S5" s="49"/>
      <c r="T5" s="49"/>
      <c r="U5" s="49"/>
    </row>
    <row r="6" spans="1:21" ht="13.5" customHeight="1">
      <c r="A6" s="7"/>
      <c r="B6" s="10" t="s">
        <v>5</v>
      </c>
      <c r="C6" s="113"/>
      <c r="D6" s="114"/>
      <c r="E6" s="115"/>
      <c r="F6" s="7"/>
      <c r="G6" s="7"/>
      <c r="H6" s="7"/>
      <c r="I6" s="2"/>
      <c r="J6" s="11" t="s">
        <v>6</v>
      </c>
      <c r="K6" s="12">
        <f>IF(G12=1,25,IF(G12=3,21,24))</f>
        <v>24</v>
      </c>
      <c r="L6" s="13"/>
      <c r="M6" s="11" t="s">
        <v>6</v>
      </c>
      <c r="N6" s="12">
        <f>IF(G13=1,25,IF(G13=3,21,24))</f>
        <v>24</v>
      </c>
      <c r="O6" s="9"/>
      <c r="P6" s="11" t="s">
        <v>6</v>
      </c>
      <c r="Q6" s="83">
        <f>IF(G14=1,25,IF(G14=3,21,24))</f>
        <v>24</v>
      </c>
      <c r="R6" s="1"/>
      <c r="S6" s="91"/>
      <c r="T6" s="49"/>
      <c r="U6" s="49"/>
    </row>
    <row r="7" spans="1:21" ht="12.75">
      <c r="A7" s="7"/>
      <c r="B7" s="10" t="s">
        <v>7</v>
      </c>
      <c r="C7" s="113"/>
      <c r="D7" s="114"/>
      <c r="E7" s="115"/>
      <c r="F7" s="7"/>
      <c r="G7" s="7"/>
      <c r="H7" s="7"/>
      <c r="I7" s="2"/>
      <c r="J7" s="14" t="s">
        <v>8</v>
      </c>
      <c r="K7" s="14">
        <f>B39/((K6/6)*25)</f>
        <v>0</v>
      </c>
      <c r="L7" s="13"/>
      <c r="M7" s="14" t="s">
        <v>8</v>
      </c>
      <c r="N7" s="14">
        <f>C39/((N6/6)*25)</f>
        <v>0</v>
      </c>
      <c r="O7" s="9"/>
      <c r="P7" s="14" t="s">
        <v>8</v>
      </c>
      <c r="Q7" s="84">
        <f>D39/((Q6/6)*25)</f>
        <v>0</v>
      </c>
      <c r="R7" s="82"/>
      <c r="S7" s="91"/>
      <c r="T7" s="49"/>
      <c r="U7" s="49"/>
    </row>
    <row r="8" spans="1:21" ht="12.75">
      <c r="A8" s="7"/>
      <c r="B8" s="10" t="s">
        <v>9</v>
      </c>
      <c r="C8" s="113"/>
      <c r="D8" s="114"/>
      <c r="E8" s="115"/>
      <c r="F8" s="7"/>
      <c r="G8" s="7"/>
      <c r="H8" s="7"/>
      <c r="I8" s="2"/>
      <c r="J8" s="14" t="s">
        <v>10</v>
      </c>
      <c r="K8" s="14">
        <f>ROUND(K7-O18,2)</f>
        <v>0</v>
      </c>
      <c r="L8" s="13"/>
      <c r="M8" s="14" t="s">
        <v>10</v>
      </c>
      <c r="N8" s="14">
        <f>ROUND(N7-O19,2)</f>
        <v>0</v>
      </c>
      <c r="O8" s="9"/>
      <c r="P8" s="14" t="s">
        <v>10</v>
      </c>
      <c r="Q8" s="84">
        <f>ROUND(Q7-O20,2)</f>
        <v>0</v>
      </c>
      <c r="R8" s="82"/>
      <c r="S8" s="91"/>
      <c r="T8" s="49"/>
      <c r="U8" s="49"/>
    </row>
    <row r="9" spans="1:21" ht="12.75">
      <c r="A9" s="7"/>
      <c r="B9" s="10" t="s">
        <v>11</v>
      </c>
      <c r="C9" s="113"/>
      <c r="D9" s="114"/>
      <c r="E9" s="115"/>
      <c r="F9" s="7"/>
      <c r="G9" s="7"/>
      <c r="H9" s="7"/>
      <c r="I9" s="2"/>
      <c r="J9" s="14" t="s">
        <v>12</v>
      </c>
      <c r="K9" s="15">
        <f>(K6/6)*25</f>
        <v>100</v>
      </c>
      <c r="L9" s="13"/>
      <c r="M9" s="14" t="s">
        <v>12</v>
      </c>
      <c r="N9" s="15">
        <f>(N6/6)*25</f>
        <v>100</v>
      </c>
      <c r="O9" s="9"/>
      <c r="P9" s="14" t="s">
        <v>12</v>
      </c>
      <c r="Q9" s="85">
        <f>(Q6/6)*25</f>
        <v>100</v>
      </c>
      <c r="R9" s="82"/>
      <c r="S9" s="91"/>
      <c r="T9" s="49"/>
      <c r="U9" s="49"/>
    </row>
    <row r="10" spans="1:21" ht="12.75">
      <c r="A10" s="7"/>
      <c r="B10" s="7"/>
      <c r="C10" s="7"/>
      <c r="D10" s="7"/>
      <c r="E10" s="7"/>
      <c r="F10" s="7"/>
      <c r="G10" s="7"/>
      <c r="H10" s="7"/>
      <c r="I10" s="2"/>
      <c r="J10" s="16"/>
      <c r="K10" s="16"/>
      <c r="L10" s="16"/>
      <c r="M10" s="16"/>
      <c r="N10" s="16"/>
      <c r="O10" s="9"/>
      <c r="P10" s="17"/>
      <c r="Q10" s="17"/>
      <c r="R10" s="82"/>
      <c r="S10" s="91"/>
      <c r="T10" s="49"/>
      <c r="U10" s="49"/>
    </row>
    <row r="11" spans="1:21" ht="12.75">
      <c r="A11" s="7"/>
      <c r="B11" s="7"/>
      <c r="C11" s="7"/>
      <c r="D11" s="7"/>
      <c r="E11" s="7"/>
      <c r="F11" s="18" t="s">
        <v>13</v>
      </c>
      <c r="G11" s="7" t="s">
        <v>14</v>
      </c>
      <c r="H11" s="7"/>
      <c r="I11" s="2"/>
      <c r="J11" s="107" t="str">
        <f>IF(C15&lt;&gt;"",C15,A15)</f>
        <v>Σχολείο 4</v>
      </c>
      <c r="K11" s="108"/>
      <c r="L11" s="8"/>
      <c r="M11" s="107" t="str">
        <f>IF(C16&lt;&gt;"",C16,A16)</f>
        <v>Σχολείο 5</v>
      </c>
      <c r="N11" s="108"/>
      <c r="O11" s="9"/>
      <c r="P11" s="107" t="str">
        <f>IF(C17&lt;&gt;"",C17,A17)</f>
        <v>Σχολείο 6</v>
      </c>
      <c r="Q11" s="109"/>
      <c r="R11" s="82"/>
      <c r="S11" s="91"/>
      <c r="T11" s="49"/>
      <c r="U11" s="49"/>
    </row>
    <row r="12" spans="1:21" ht="15" customHeight="1">
      <c r="A12" s="103" t="s">
        <v>87</v>
      </c>
      <c r="B12" s="103"/>
      <c r="C12" s="100"/>
      <c r="D12" s="101"/>
      <c r="E12" s="102"/>
      <c r="F12" s="19"/>
      <c r="G12" s="20"/>
      <c r="H12" s="110" t="s">
        <v>15</v>
      </c>
      <c r="I12" s="2"/>
      <c r="J12" s="11" t="s">
        <v>6</v>
      </c>
      <c r="K12" s="12">
        <f>IF(G15=1,25,IF(G15=3,21,24))</f>
        <v>24</v>
      </c>
      <c r="L12" s="13"/>
      <c r="M12" s="11" t="s">
        <v>6</v>
      </c>
      <c r="N12" s="12">
        <f>IF(G16=1,25,IF(G16=3,21,24))</f>
        <v>24</v>
      </c>
      <c r="O12" s="9"/>
      <c r="P12" s="11" t="s">
        <v>6</v>
      </c>
      <c r="Q12" s="83">
        <f>IF(G17=1,25,IF(G17=3,21,24))</f>
        <v>24</v>
      </c>
      <c r="R12" s="82"/>
      <c r="S12" s="91"/>
      <c r="T12" s="49"/>
      <c r="U12" s="49"/>
    </row>
    <row r="13" spans="1:21" ht="14.25" customHeight="1">
      <c r="A13" s="103" t="s">
        <v>88</v>
      </c>
      <c r="B13" s="103"/>
      <c r="C13" s="100"/>
      <c r="D13" s="101"/>
      <c r="E13" s="102"/>
      <c r="F13" s="19"/>
      <c r="G13" s="21"/>
      <c r="H13" s="111"/>
      <c r="I13" s="2"/>
      <c r="J13" s="14" t="s">
        <v>8</v>
      </c>
      <c r="K13" s="14">
        <f>E39/((K12/6)*25)</f>
        <v>0</v>
      </c>
      <c r="L13" s="13"/>
      <c r="M13" s="14" t="s">
        <v>8</v>
      </c>
      <c r="N13" s="14">
        <f>F39/((N12/6)*25)</f>
        <v>0</v>
      </c>
      <c r="O13" s="9"/>
      <c r="P13" s="14" t="s">
        <v>8</v>
      </c>
      <c r="Q13" s="84">
        <f>G39/((Q12/6)*25)</f>
        <v>0</v>
      </c>
      <c r="R13" s="82"/>
      <c r="S13" s="91"/>
      <c r="T13" s="49"/>
      <c r="U13" s="49"/>
    </row>
    <row r="14" spans="1:21" ht="14.25" customHeight="1">
      <c r="A14" s="103" t="s">
        <v>89</v>
      </c>
      <c r="B14" s="103"/>
      <c r="C14" s="100"/>
      <c r="D14" s="101"/>
      <c r="E14" s="102"/>
      <c r="F14" s="19"/>
      <c r="G14" s="21"/>
      <c r="H14" s="111"/>
      <c r="I14" s="2"/>
      <c r="J14" s="14" t="s">
        <v>10</v>
      </c>
      <c r="K14" s="14">
        <f>ROUND(K13-O21,2)</f>
        <v>0</v>
      </c>
      <c r="L14" s="13"/>
      <c r="M14" s="14" t="s">
        <v>10</v>
      </c>
      <c r="N14" s="14">
        <f>ROUND(N13-O22,2)</f>
        <v>0</v>
      </c>
      <c r="O14" s="9"/>
      <c r="P14" s="14" t="s">
        <v>10</v>
      </c>
      <c r="Q14" s="84">
        <f>ROUND(Q13-O23,2)</f>
        <v>0</v>
      </c>
      <c r="R14" s="82"/>
      <c r="S14" s="91"/>
      <c r="T14" s="92"/>
      <c r="U14" s="49"/>
    </row>
    <row r="15" spans="1:21" ht="12.75">
      <c r="A15" s="103" t="s">
        <v>90</v>
      </c>
      <c r="B15" s="103"/>
      <c r="C15" s="100"/>
      <c r="D15" s="101"/>
      <c r="E15" s="102"/>
      <c r="F15" s="19"/>
      <c r="G15" s="21"/>
      <c r="H15" s="111"/>
      <c r="I15" s="2"/>
      <c r="J15" s="14" t="s">
        <v>12</v>
      </c>
      <c r="K15" s="15">
        <f>(K12/6)*25</f>
        <v>100</v>
      </c>
      <c r="L15" s="13"/>
      <c r="M15" s="14" t="s">
        <v>12</v>
      </c>
      <c r="N15" s="15">
        <f>(N12/6)*25</f>
        <v>100</v>
      </c>
      <c r="O15" s="9"/>
      <c r="P15" s="14" t="s">
        <v>12</v>
      </c>
      <c r="Q15" s="85">
        <f>(Q12/6)*25</f>
        <v>100</v>
      </c>
      <c r="R15" s="90"/>
      <c r="S15" s="91"/>
      <c r="T15" s="49"/>
      <c r="U15" s="49"/>
    </row>
    <row r="16" spans="1:21" ht="11.25" customHeight="1">
      <c r="A16" s="103" t="s">
        <v>91</v>
      </c>
      <c r="B16" s="103"/>
      <c r="C16" s="100"/>
      <c r="D16" s="101"/>
      <c r="E16" s="102"/>
      <c r="F16" s="19"/>
      <c r="G16" s="21"/>
      <c r="H16" s="111"/>
      <c r="I16" s="2"/>
      <c r="J16" s="22" t="s">
        <v>16</v>
      </c>
      <c r="K16" s="23"/>
      <c r="L16" s="23"/>
      <c r="M16" s="23"/>
      <c r="N16" s="23"/>
      <c r="O16" s="24"/>
      <c r="P16" s="25"/>
      <c r="Q16" s="24"/>
      <c r="R16" s="90"/>
      <c r="S16" s="93"/>
      <c r="T16" s="49"/>
      <c r="U16" s="49"/>
    </row>
    <row r="17" spans="1:21" ht="12.75">
      <c r="A17" s="103" t="s">
        <v>92</v>
      </c>
      <c r="B17" s="103"/>
      <c r="C17" s="104"/>
      <c r="D17" s="105"/>
      <c r="E17" s="106"/>
      <c r="F17" s="19"/>
      <c r="G17" s="21"/>
      <c r="H17" s="112"/>
      <c r="I17" s="2"/>
      <c r="J17" s="26"/>
      <c r="K17" s="26"/>
      <c r="L17" s="26"/>
      <c r="M17" s="26"/>
      <c r="N17" s="11" t="s">
        <v>17</v>
      </c>
      <c r="O17" s="27" t="s">
        <v>18</v>
      </c>
      <c r="P17" s="27" t="s">
        <v>19</v>
      </c>
      <c r="Q17" s="26"/>
      <c r="R17" s="90"/>
      <c r="S17" s="93"/>
      <c r="T17" s="49"/>
      <c r="U17" s="49"/>
    </row>
    <row r="18" spans="1:21" ht="12.75">
      <c r="A18" s="10"/>
      <c r="B18" s="10"/>
      <c r="C18" s="94" t="s">
        <v>93</v>
      </c>
      <c r="D18" s="94"/>
      <c r="E18" s="94"/>
      <c r="F18" s="94"/>
      <c r="G18" s="94"/>
      <c r="H18" s="94"/>
      <c r="I18" s="2"/>
      <c r="J18" s="88">
        <f aca="true" t="shared" si="0" ref="J18:J23">IF(C12&lt;&gt;"",IF(G12&gt;3,"Λάθος κωδ. Ωραρίου",""),"")</f>
      </c>
      <c r="K18" s="28" t="str">
        <f aca="true" t="shared" si="1" ref="K18:K23">IF(C12&lt;&gt;"",C12,A12)</f>
        <v>Σχολείο 1</v>
      </c>
      <c r="L18" s="29"/>
      <c r="M18" s="30"/>
      <c r="N18" s="31"/>
      <c r="O18" s="27">
        <f>ROUNDDOWN(K7,0)</f>
        <v>0</v>
      </c>
      <c r="P18" s="27">
        <f>ROUND(K8*25,0)</f>
        <v>0</v>
      </c>
      <c r="Q18" s="26"/>
      <c r="R18" s="90"/>
      <c r="S18" s="93"/>
      <c r="T18" s="49"/>
      <c r="U18" s="49"/>
    </row>
    <row r="19" spans="1:21" ht="12.75">
      <c r="A19" s="32"/>
      <c r="B19" s="32"/>
      <c r="C19" s="95"/>
      <c r="D19" s="95"/>
      <c r="E19" s="95"/>
      <c r="F19" s="95"/>
      <c r="G19" s="95"/>
      <c r="H19" s="95"/>
      <c r="I19" s="2"/>
      <c r="J19" s="88">
        <f t="shared" si="0"/>
      </c>
      <c r="K19" s="28" t="str">
        <f t="shared" si="1"/>
        <v>Σχολείο 2</v>
      </c>
      <c r="L19" s="33"/>
      <c r="M19" s="34"/>
      <c r="N19" s="31"/>
      <c r="O19" s="27">
        <f>ROUNDDOWN(N7,0)</f>
        <v>0</v>
      </c>
      <c r="P19" s="27">
        <f>ROUND(N8*25,0)</f>
        <v>0</v>
      </c>
      <c r="Q19" s="26"/>
      <c r="R19" s="90"/>
      <c r="S19" s="93"/>
      <c r="T19" s="49"/>
      <c r="U19" s="49"/>
    </row>
    <row r="20" spans="1:21" ht="15" customHeight="1">
      <c r="A20" s="35"/>
      <c r="B20" s="35"/>
      <c r="C20" s="95"/>
      <c r="D20" s="95"/>
      <c r="E20" s="95"/>
      <c r="F20" s="95"/>
      <c r="G20" s="95"/>
      <c r="H20" s="95"/>
      <c r="I20" s="2"/>
      <c r="J20" s="88">
        <f t="shared" si="0"/>
      </c>
      <c r="K20" s="28" t="str">
        <f t="shared" si="1"/>
        <v>Σχολείο 3</v>
      </c>
      <c r="L20" s="33"/>
      <c r="M20" s="34"/>
      <c r="N20" s="31"/>
      <c r="O20" s="27">
        <f>ROUNDDOWN(Q7,0)</f>
        <v>0</v>
      </c>
      <c r="P20" s="27">
        <f>ROUND(Q8*25,0)</f>
        <v>0</v>
      </c>
      <c r="Q20" s="26"/>
      <c r="R20" s="49"/>
      <c r="S20" s="93"/>
      <c r="T20" s="49"/>
      <c r="U20" s="49"/>
    </row>
    <row r="21" spans="1:21" ht="12.75">
      <c r="A21" s="35"/>
      <c r="B21" s="35"/>
      <c r="C21" s="35"/>
      <c r="D21" s="35"/>
      <c r="E21" s="36"/>
      <c r="F21" s="32"/>
      <c r="G21" s="7"/>
      <c r="H21" s="7"/>
      <c r="I21" s="2"/>
      <c r="J21" s="88">
        <f t="shared" si="0"/>
      </c>
      <c r="K21" s="28" t="str">
        <f t="shared" si="1"/>
        <v>Σχολείο 4</v>
      </c>
      <c r="L21" s="33"/>
      <c r="M21" s="34"/>
      <c r="N21" s="31"/>
      <c r="O21" s="27">
        <f>ROUNDDOWN(K13,0)</f>
        <v>0</v>
      </c>
      <c r="P21" s="27">
        <f>ROUND(K14*25,0)</f>
        <v>0</v>
      </c>
      <c r="Q21" s="26"/>
      <c r="R21" s="49"/>
      <c r="S21" s="49"/>
      <c r="T21" s="49"/>
      <c r="U21" s="49"/>
    </row>
    <row r="22" spans="1:21" ht="12.75">
      <c r="A22" s="35"/>
      <c r="B22" s="35"/>
      <c r="C22" s="35"/>
      <c r="D22" s="35"/>
      <c r="E22" s="35"/>
      <c r="F22" s="7"/>
      <c r="G22" s="7"/>
      <c r="H22" s="7"/>
      <c r="I22" s="2"/>
      <c r="J22" s="88">
        <f t="shared" si="0"/>
      </c>
      <c r="K22" s="28" t="str">
        <f t="shared" si="1"/>
        <v>Σχολείο 5</v>
      </c>
      <c r="L22" s="33"/>
      <c r="M22" s="34"/>
      <c r="N22" s="31"/>
      <c r="O22" s="27">
        <f>ROUNDDOWN(N13,0)</f>
        <v>0</v>
      </c>
      <c r="P22" s="27">
        <f>ROUND(N14*25,0)</f>
        <v>0</v>
      </c>
      <c r="Q22" s="26"/>
      <c r="R22" s="49"/>
      <c r="S22" s="49"/>
      <c r="T22" s="49"/>
      <c r="U22" s="49"/>
    </row>
    <row r="23" spans="1:21" ht="12.75">
      <c r="A23" s="32"/>
      <c r="B23" s="96" t="s">
        <v>20</v>
      </c>
      <c r="C23" s="96"/>
      <c r="D23" s="96"/>
      <c r="E23" s="96"/>
      <c r="F23" s="96"/>
      <c r="G23" s="96"/>
      <c r="H23" s="96"/>
      <c r="I23" s="2"/>
      <c r="J23" s="88">
        <f t="shared" si="0"/>
      </c>
      <c r="K23" s="28" t="str">
        <f t="shared" si="1"/>
        <v>Σχολείο 6</v>
      </c>
      <c r="L23" s="33"/>
      <c r="M23" s="34"/>
      <c r="N23" s="31"/>
      <c r="O23" s="27">
        <f>ROUNDDOWN(Q13,0)</f>
        <v>0</v>
      </c>
      <c r="P23" s="27">
        <f>ROUND(Q14*25,0)</f>
        <v>0</v>
      </c>
      <c r="Q23" s="26"/>
      <c r="R23" s="49"/>
      <c r="S23" s="49"/>
      <c r="T23" s="49"/>
      <c r="U23" s="49"/>
    </row>
    <row r="24" spans="1:21" ht="12.75" customHeight="1">
      <c r="A24" s="7"/>
      <c r="B24" s="97" t="str">
        <f>IF(C12&lt;&gt;"",C12,A12)</f>
        <v>Σχολείο 1</v>
      </c>
      <c r="C24" s="97" t="str">
        <f>IF(C13&lt;&gt;"",C13,A13)</f>
        <v>Σχολείο 2</v>
      </c>
      <c r="D24" s="97" t="str">
        <f>IF(C14&lt;&gt;"",C14,A14)</f>
        <v>Σχολείο 3</v>
      </c>
      <c r="E24" s="97" t="str">
        <f>IF(C15&lt;&gt;"",C15,A15)</f>
        <v>Σχολείο 4</v>
      </c>
      <c r="F24" s="97" t="str">
        <f>IF(C16&lt;&gt;"",C16,A16)</f>
        <v>Σχολείο 5</v>
      </c>
      <c r="G24" s="97" t="str">
        <f>IF(C17&lt;&gt;"",C17,A17)</f>
        <v>Σχολείο 6</v>
      </c>
      <c r="H24" s="97" t="s">
        <v>21</v>
      </c>
      <c r="I24" s="2"/>
      <c r="J24" s="17"/>
      <c r="K24" s="37"/>
      <c r="L24" s="38"/>
      <c r="M24" s="39" t="s">
        <v>22</v>
      </c>
      <c r="N24" s="40">
        <f>ROUNDDOWN(SUM(O18:O23)/12,0)</f>
        <v>0</v>
      </c>
      <c r="O24" s="40">
        <f>MOD(ROUNDDOWN(SUM(P18:P23)/30,0)+SUM(O18:O23),12)</f>
        <v>0</v>
      </c>
      <c r="P24" s="40">
        <f>MOD(SUM(P18:P23),30)</f>
        <v>0</v>
      </c>
      <c r="Q24" s="26"/>
      <c r="R24" s="49"/>
      <c r="S24" s="49"/>
      <c r="T24" s="49"/>
      <c r="U24" s="49"/>
    </row>
    <row r="25" spans="1:21" ht="12.75">
      <c r="A25" s="7"/>
      <c r="B25" s="98"/>
      <c r="C25" s="98"/>
      <c r="D25" s="98"/>
      <c r="E25" s="98"/>
      <c r="F25" s="98"/>
      <c r="G25" s="98"/>
      <c r="H25" s="98"/>
      <c r="I25" s="2"/>
      <c r="J25" s="22" t="s">
        <v>23</v>
      </c>
      <c r="K25" s="24"/>
      <c r="L25" s="24"/>
      <c r="M25" s="24"/>
      <c r="N25" s="24"/>
      <c r="O25" s="24"/>
      <c r="P25" s="24"/>
      <c r="Q25" s="24"/>
      <c r="R25" s="49"/>
      <c r="S25" s="49"/>
      <c r="T25" s="49"/>
      <c r="U25" s="49"/>
    </row>
    <row r="26" spans="1:21" ht="12.75">
      <c r="A26" s="7"/>
      <c r="B26" s="99"/>
      <c r="C26" s="99"/>
      <c r="D26" s="99"/>
      <c r="E26" s="99"/>
      <c r="F26" s="99"/>
      <c r="G26" s="99"/>
      <c r="H26" s="99"/>
      <c r="I26" s="2"/>
      <c r="J26" s="13"/>
      <c r="K26" s="13"/>
      <c r="L26" s="13"/>
      <c r="M26" s="13"/>
      <c r="N26" s="41" t="s">
        <v>17</v>
      </c>
      <c r="O26" s="27" t="s">
        <v>18</v>
      </c>
      <c r="P26" s="27" t="s">
        <v>19</v>
      </c>
      <c r="Q26" s="26"/>
      <c r="R26" s="49"/>
      <c r="S26" s="49"/>
      <c r="T26" s="49"/>
      <c r="U26" s="49"/>
    </row>
    <row r="27" spans="1:21" ht="12.75">
      <c r="A27" s="7" t="s">
        <v>24</v>
      </c>
      <c r="B27" s="43"/>
      <c r="C27" s="43"/>
      <c r="D27" s="43"/>
      <c r="E27" s="44"/>
      <c r="F27" s="43"/>
      <c r="G27" s="43"/>
      <c r="H27" s="45">
        <f>SUM(B27:G27)</f>
        <v>0</v>
      </c>
      <c r="I27" s="2"/>
      <c r="J27" s="89">
        <f aca="true" t="shared" si="2" ref="J27:J32">IF(F12=0,IF(C12&lt;&gt;0,"Προσοχή στα μόρια!",""),"")</f>
      </c>
      <c r="K27" s="81" t="str">
        <f aca="true" t="shared" si="3" ref="K27:K32">IF(C12&lt;&gt;"",C12,A12)</f>
        <v>Σχολείο 1</v>
      </c>
      <c r="L27" s="29"/>
      <c r="M27" s="30"/>
      <c r="N27" s="40"/>
      <c r="O27" s="27">
        <f aca="true" t="shared" si="4" ref="O27:O32">O18</f>
        <v>0</v>
      </c>
      <c r="P27" s="27">
        <f>ROUND(K8*30,0)</f>
        <v>0</v>
      </c>
      <c r="Q27" s="26"/>
      <c r="R27" s="49"/>
      <c r="S27" s="49"/>
      <c r="T27" s="49"/>
      <c r="U27" s="49"/>
    </row>
    <row r="28" spans="1:21" ht="12.75" customHeight="1">
      <c r="A28" s="7" t="s">
        <v>25</v>
      </c>
      <c r="B28" s="43"/>
      <c r="C28" s="43"/>
      <c r="D28" s="43"/>
      <c r="E28" s="43"/>
      <c r="F28" s="43"/>
      <c r="G28" s="43"/>
      <c r="H28" s="45"/>
      <c r="I28" s="2"/>
      <c r="J28" s="89">
        <f t="shared" si="2"/>
      </c>
      <c r="K28" s="81" t="str">
        <f t="shared" si="3"/>
        <v>Σχολείο 2</v>
      </c>
      <c r="L28" s="29"/>
      <c r="M28" s="30"/>
      <c r="N28" s="40"/>
      <c r="O28" s="27">
        <f t="shared" si="4"/>
        <v>0</v>
      </c>
      <c r="P28" s="27">
        <f>ROUND(N8*30,0)</f>
        <v>0</v>
      </c>
      <c r="Q28" s="26"/>
      <c r="R28" s="49"/>
      <c r="S28" s="49"/>
      <c r="T28" s="49"/>
      <c r="U28" s="49"/>
    </row>
    <row r="29" spans="1:21" ht="12.75">
      <c r="A29" s="7" t="s">
        <v>26</v>
      </c>
      <c r="B29" s="43"/>
      <c r="C29" s="43"/>
      <c r="D29" s="43"/>
      <c r="E29" s="43"/>
      <c r="F29" s="43"/>
      <c r="G29" s="43"/>
      <c r="H29" s="45"/>
      <c r="I29" s="2"/>
      <c r="J29" s="89"/>
      <c r="K29" s="81" t="str">
        <f t="shared" si="3"/>
        <v>Σχολείο 3</v>
      </c>
      <c r="L29" s="29"/>
      <c r="M29" s="30"/>
      <c r="N29" s="40"/>
      <c r="O29" s="27">
        <f t="shared" si="4"/>
        <v>0</v>
      </c>
      <c r="P29" s="27">
        <f>ROUND(Q8*30,0)</f>
        <v>0</v>
      </c>
      <c r="Q29" s="26"/>
      <c r="R29" s="49"/>
      <c r="S29" s="49"/>
      <c r="T29" s="49"/>
      <c r="U29" s="49"/>
    </row>
    <row r="30" spans="1:21" ht="12.75">
      <c r="A30" s="7" t="s">
        <v>27</v>
      </c>
      <c r="B30" s="43"/>
      <c r="C30" s="43"/>
      <c r="D30" s="43"/>
      <c r="E30" s="43"/>
      <c r="F30" s="43"/>
      <c r="G30" s="43"/>
      <c r="H30" s="45"/>
      <c r="I30" s="2"/>
      <c r="J30" s="89">
        <f t="shared" si="2"/>
      </c>
      <c r="K30" s="81" t="str">
        <f t="shared" si="3"/>
        <v>Σχολείο 4</v>
      </c>
      <c r="L30" s="29"/>
      <c r="M30" s="30"/>
      <c r="N30" s="40"/>
      <c r="O30" s="27">
        <f t="shared" si="4"/>
        <v>0</v>
      </c>
      <c r="P30" s="27">
        <f>ROUND(K14*30,0)</f>
        <v>0</v>
      </c>
      <c r="Q30" s="26"/>
      <c r="R30" s="49"/>
      <c r="S30" s="49"/>
      <c r="T30" s="49"/>
      <c r="U30" s="49"/>
    </row>
    <row r="31" spans="1:21" ht="12.75">
      <c r="A31" s="7" t="s">
        <v>28</v>
      </c>
      <c r="B31" s="43"/>
      <c r="C31" s="43"/>
      <c r="D31" s="43"/>
      <c r="E31" s="43"/>
      <c r="F31" s="43"/>
      <c r="G31" s="43"/>
      <c r="H31" s="45"/>
      <c r="I31" s="2"/>
      <c r="J31" s="89">
        <f t="shared" si="2"/>
      </c>
      <c r="K31" s="81" t="str">
        <f t="shared" si="3"/>
        <v>Σχολείο 5</v>
      </c>
      <c r="L31" s="29"/>
      <c r="M31" s="30"/>
      <c r="N31" s="40"/>
      <c r="O31" s="27">
        <f t="shared" si="4"/>
        <v>0</v>
      </c>
      <c r="P31" s="27">
        <f>ROUND(N14*30,0)</f>
        <v>0</v>
      </c>
      <c r="Q31" s="26"/>
      <c r="R31" s="49"/>
      <c r="S31" s="49"/>
      <c r="T31" s="49"/>
      <c r="U31" s="49"/>
    </row>
    <row r="32" spans="1:21" ht="12.75">
      <c r="A32" s="7" t="s">
        <v>29</v>
      </c>
      <c r="B32" s="43"/>
      <c r="C32" s="43"/>
      <c r="D32" s="43"/>
      <c r="E32" s="43"/>
      <c r="F32" s="43"/>
      <c r="G32" s="43"/>
      <c r="H32" s="45"/>
      <c r="I32" s="2"/>
      <c r="J32" s="89">
        <f t="shared" si="2"/>
      </c>
      <c r="K32" s="81" t="str">
        <f t="shared" si="3"/>
        <v>Σχολείο 6</v>
      </c>
      <c r="L32" s="29"/>
      <c r="M32" s="30"/>
      <c r="N32" s="40"/>
      <c r="O32" s="27">
        <f t="shared" si="4"/>
        <v>0</v>
      </c>
      <c r="P32" s="27">
        <f>ROUND(Q14*30,0)</f>
        <v>0</v>
      </c>
      <c r="Q32" s="26"/>
      <c r="R32" s="49"/>
      <c r="S32" s="49"/>
      <c r="T32" s="49"/>
      <c r="U32" s="49"/>
    </row>
    <row r="33" spans="1:21" ht="12.75">
      <c r="A33" s="7" t="s">
        <v>30</v>
      </c>
      <c r="B33" s="43"/>
      <c r="C33" s="43"/>
      <c r="D33" s="43"/>
      <c r="E33" s="43"/>
      <c r="F33" s="43"/>
      <c r="G33" s="43"/>
      <c r="H33" s="45"/>
      <c r="I33" s="2"/>
      <c r="J33" s="17"/>
      <c r="K33" s="42"/>
      <c r="L33" s="29"/>
      <c r="M33" s="39" t="s">
        <v>22</v>
      </c>
      <c r="N33" s="40">
        <f>ROUNDDOWN(SUM(O27:O32)/12,0)</f>
        <v>0</v>
      </c>
      <c r="O33" s="40">
        <f>MOD(ROUNDDOWN(SUM(P27:P32)/30,0)+SUM(O27:O32),12)</f>
        <v>0</v>
      </c>
      <c r="P33" s="40">
        <f>MOD(SUM(P27:P32),30)</f>
        <v>0</v>
      </c>
      <c r="Q33" s="26"/>
      <c r="R33" s="49"/>
      <c r="S33" s="49"/>
      <c r="T33" s="49"/>
      <c r="U33" s="49"/>
    </row>
    <row r="34" spans="1:21" ht="12.75">
      <c r="A34" s="7" t="s">
        <v>32</v>
      </c>
      <c r="B34" s="43"/>
      <c r="C34" s="43"/>
      <c r="D34" s="43"/>
      <c r="E34" s="43"/>
      <c r="F34" s="43"/>
      <c r="G34" s="43"/>
      <c r="H34" s="45"/>
      <c r="I34" s="2"/>
      <c r="J34" s="22" t="s">
        <v>31</v>
      </c>
      <c r="K34" s="46"/>
      <c r="L34" s="46"/>
      <c r="M34" s="47"/>
      <c r="N34" s="48"/>
      <c r="O34" s="48"/>
      <c r="P34" s="48"/>
      <c r="Q34" s="24"/>
      <c r="R34" s="49"/>
      <c r="S34" s="49"/>
      <c r="T34" s="49"/>
      <c r="U34" s="49"/>
    </row>
    <row r="35" spans="1:21" ht="12.75">
      <c r="A35" s="7" t="s">
        <v>35</v>
      </c>
      <c r="B35" s="43"/>
      <c r="C35" s="43"/>
      <c r="D35" s="43"/>
      <c r="E35" s="43"/>
      <c r="F35" s="43"/>
      <c r="G35" s="43"/>
      <c r="H35" s="45"/>
      <c r="I35" s="6"/>
      <c r="J35" s="26"/>
      <c r="K35" s="26"/>
      <c r="L35" s="26"/>
      <c r="M35" s="50" t="s">
        <v>17</v>
      </c>
      <c r="N35" s="40" t="s">
        <v>18</v>
      </c>
      <c r="O35" s="40" t="s">
        <v>19</v>
      </c>
      <c r="P35" s="40" t="s">
        <v>33</v>
      </c>
      <c r="Q35" s="86" t="s">
        <v>34</v>
      </c>
      <c r="R35" s="49"/>
      <c r="S35" s="49"/>
      <c r="T35" s="49"/>
      <c r="U35" s="49"/>
    </row>
    <row r="36" spans="1:21" ht="12.75">
      <c r="A36" s="7" t="s">
        <v>36</v>
      </c>
      <c r="B36" s="43"/>
      <c r="C36" s="43"/>
      <c r="D36" s="43"/>
      <c r="E36" s="43"/>
      <c r="F36" s="43"/>
      <c r="G36" s="43"/>
      <c r="H36" s="45"/>
      <c r="I36" s="6"/>
      <c r="J36" s="81" t="str">
        <f aca="true" t="shared" si="5" ref="J36:J41">IF(C12&lt;&gt;"",C12,A12)</f>
        <v>Σχολείο 1</v>
      </c>
      <c r="K36" s="33"/>
      <c r="L36" s="34"/>
      <c r="M36" s="50">
        <f aca="true" t="shared" si="6" ref="M36:M41">ROUNDDOWN(SUM(O27)/12,0)</f>
        <v>0</v>
      </c>
      <c r="N36" s="40">
        <f aca="true" t="shared" si="7" ref="N36:N41">MOD(O27,12)</f>
        <v>0</v>
      </c>
      <c r="O36" s="40">
        <f aca="true" t="shared" si="8" ref="O36:O41">P27</f>
        <v>0</v>
      </c>
      <c r="P36" s="40">
        <f aca="true" t="shared" si="9" ref="P36:P41">F12</f>
        <v>0</v>
      </c>
      <c r="Q36" s="87">
        <f aca="true" t="shared" si="10" ref="Q36:Q41">IF(O36&gt;14,ROUNDDOWN(M36*P36+(N36+1)*P36/12,2),ROUNDDOWN(M36*P36+N36*P36/12,2))</f>
        <v>0</v>
      </c>
      <c r="R36" s="1"/>
      <c r="S36" s="49"/>
      <c r="T36" s="49"/>
      <c r="U36" s="49"/>
    </row>
    <row r="37" spans="1:21" ht="12.75">
      <c r="A37" s="7" t="s">
        <v>37</v>
      </c>
      <c r="B37" s="43"/>
      <c r="C37" s="43"/>
      <c r="D37" s="43"/>
      <c r="E37" s="43"/>
      <c r="F37" s="43"/>
      <c r="G37" s="43"/>
      <c r="H37" s="45"/>
      <c r="I37" s="6"/>
      <c r="J37" s="81" t="str">
        <f t="shared" si="5"/>
        <v>Σχολείο 2</v>
      </c>
      <c r="K37" s="33"/>
      <c r="L37" s="34"/>
      <c r="M37" s="50">
        <f t="shared" si="6"/>
        <v>0</v>
      </c>
      <c r="N37" s="40">
        <f t="shared" si="7"/>
        <v>0</v>
      </c>
      <c r="O37" s="40">
        <f t="shared" si="8"/>
        <v>0</v>
      </c>
      <c r="P37" s="40">
        <f t="shared" si="9"/>
        <v>0</v>
      </c>
      <c r="Q37" s="87">
        <f t="shared" si="10"/>
        <v>0</v>
      </c>
      <c r="R37" s="80">
        <f>IF(F13=0,IF(C13&lt;&gt;0,"Προσοχή στα μόρια του σχολείου",""),"")</f>
      </c>
      <c r="S37" s="49"/>
      <c r="T37" s="49"/>
      <c r="U37" s="49"/>
    </row>
    <row r="38" spans="1:21" ht="12.75">
      <c r="A38" s="7" t="s">
        <v>38</v>
      </c>
      <c r="B38" s="43"/>
      <c r="C38" s="43"/>
      <c r="D38" s="43"/>
      <c r="E38" s="43"/>
      <c r="F38" s="43"/>
      <c r="G38" s="43"/>
      <c r="H38" s="45"/>
      <c r="I38" s="6"/>
      <c r="J38" s="81" t="str">
        <f t="shared" si="5"/>
        <v>Σχολείο 3</v>
      </c>
      <c r="K38" s="33"/>
      <c r="L38" s="34"/>
      <c r="M38" s="50">
        <f t="shared" si="6"/>
        <v>0</v>
      </c>
      <c r="N38" s="40">
        <f t="shared" si="7"/>
        <v>0</v>
      </c>
      <c r="O38" s="40">
        <f t="shared" si="8"/>
        <v>0</v>
      </c>
      <c r="P38" s="40">
        <f t="shared" si="9"/>
        <v>0</v>
      </c>
      <c r="Q38" s="87">
        <f t="shared" si="10"/>
        <v>0</v>
      </c>
      <c r="R38" s="80">
        <f>IF(F14=0,IF(C14&lt;&gt;0,"Προσοχή στα μόρια του σχολείου",""),"")</f>
      </c>
      <c r="S38" s="49"/>
      <c r="T38" s="49"/>
      <c r="U38" s="49"/>
    </row>
    <row r="39" spans="1:21" ht="12.75">
      <c r="A39" s="10" t="s">
        <v>39</v>
      </c>
      <c r="B39" s="51">
        <f aca="true" t="shared" si="11" ref="B39:G39">SUM(B27:B38)</f>
        <v>0</v>
      </c>
      <c r="C39" s="51">
        <f t="shared" si="11"/>
        <v>0</v>
      </c>
      <c r="D39" s="51">
        <f t="shared" si="11"/>
        <v>0</v>
      </c>
      <c r="E39" s="52">
        <f t="shared" si="11"/>
        <v>0</v>
      </c>
      <c r="F39" s="51">
        <f t="shared" si="11"/>
        <v>0</v>
      </c>
      <c r="G39" s="51">
        <f t="shared" si="11"/>
        <v>0</v>
      </c>
      <c r="H39" s="51">
        <f>SUM(B39:G39)</f>
        <v>0</v>
      </c>
      <c r="I39" s="6"/>
      <c r="J39" s="81" t="str">
        <f t="shared" si="5"/>
        <v>Σχολείο 4</v>
      </c>
      <c r="K39" s="33"/>
      <c r="L39" s="34"/>
      <c r="M39" s="50">
        <f t="shared" si="6"/>
        <v>0</v>
      </c>
      <c r="N39" s="40">
        <f t="shared" si="7"/>
        <v>0</v>
      </c>
      <c r="O39" s="40">
        <f t="shared" si="8"/>
        <v>0</v>
      </c>
      <c r="P39" s="40">
        <f t="shared" si="9"/>
        <v>0</v>
      </c>
      <c r="Q39" s="87">
        <f t="shared" si="10"/>
        <v>0</v>
      </c>
      <c r="R39" s="80">
        <f>IF(F15=0,IF(C15&lt;&gt;0,"Προσοχή στα μόρια του σχολείου",""),"")</f>
      </c>
      <c r="S39" s="49"/>
      <c r="T39" s="49"/>
      <c r="U39" s="49"/>
    </row>
    <row r="40" spans="1:21" ht="12.75">
      <c r="A40" s="7"/>
      <c r="B40" s="56"/>
      <c r="C40" s="56"/>
      <c r="D40" s="56"/>
      <c r="E40" s="56"/>
      <c r="F40" s="56"/>
      <c r="G40" s="56"/>
      <c r="H40" s="56"/>
      <c r="I40" s="6"/>
      <c r="J40" s="81" t="str">
        <f t="shared" si="5"/>
        <v>Σχολείο 5</v>
      </c>
      <c r="K40" s="33"/>
      <c r="L40" s="34"/>
      <c r="M40" s="50">
        <f t="shared" si="6"/>
        <v>0</v>
      </c>
      <c r="N40" s="40">
        <f t="shared" si="7"/>
        <v>0</v>
      </c>
      <c r="O40" s="40">
        <f t="shared" si="8"/>
        <v>0</v>
      </c>
      <c r="P40" s="40">
        <f t="shared" si="9"/>
        <v>0</v>
      </c>
      <c r="Q40" s="87">
        <f t="shared" si="10"/>
        <v>0</v>
      </c>
      <c r="R40" s="80">
        <f>IF(F16=0,IF(C16&lt;&gt;0,"Προσοχή στα μόρια του σχολείου",""),"")</f>
      </c>
      <c r="S40" s="49"/>
      <c r="T40" s="49"/>
      <c r="U40" s="49"/>
    </row>
    <row r="41" spans="1:21" ht="12.75">
      <c r="A41" s="7"/>
      <c r="B41" s="7"/>
      <c r="C41" s="7"/>
      <c r="D41" s="7"/>
      <c r="E41" s="7"/>
      <c r="F41" s="7"/>
      <c r="G41" s="7"/>
      <c r="H41" s="7"/>
      <c r="I41" s="6"/>
      <c r="J41" s="81" t="str">
        <f t="shared" si="5"/>
        <v>Σχολείο 6</v>
      </c>
      <c r="K41" s="33"/>
      <c r="L41" s="34"/>
      <c r="M41" s="50">
        <f t="shared" si="6"/>
        <v>0</v>
      </c>
      <c r="N41" s="40">
        <f t="shared" si="7"/>
        <v>0</v>
      </c>
      <c r="O41" s="40">
        <f t="shared" si="8"/>
        <v>0</v>
      </c>
      <c r="P41" s="40">
        <f t="shared" si="9"/>
        <v>0</v>
      </c>
      <c r="Q41" s="87">
        <f t="shared" si="10"/>
        <v>0</v>
      </c>
      <c r="R41" s="80">
        <f>IF(F17=0,IF(C17&lt;&gt;0,"Προσοχή στα μόρια του σχολείου",""),"")</f>
      </c>
      <c r="S41" s="49"/>
      <c r="T41" s="49"/>
      <c r="U41" s="49"/>
    </row>
    <row r="42" spans="1:21" ht="18" customHeight="1">
      <c r="A42" s="7"/>
      <c r="B42" s="53"/>
      <c r="C42" s="7"/>
      <c r="D42" s="54" t="s">
        <v>40</v>
      </c>
      <c r="E42" s="55">
        <f>SUM(B39:G39)</f>
        <v>0</v>
      </c>
      <c r="F42" s="56"/>
      <c r="G42" s="56"/>
      <c r="H42" s="56"/>
      <c r="I42" s="6"/>
      <c r="J42" s="17"/>
      <c r="K42" s="57"/>
      <c r="L42" s="57"/>
      <c r="M42" s="57"/>
      <c r="N42" s="57"/>
      <c r="O42" s="58" t="s">
        <v>41</v>
      </c>
      <c r="P42" s="59">
        <f>SUM(Q36:Q41)</f>
        <v>0</v>
      </c>
      <c r="Q42" s="26"/>
      <c r="R42" s="80">
        <f>IF(F19=0,IF(C19&lt;&gt;0,"Προσοχή!Δεν έχετε δώσει τα μόρια του σχολείου",""),"")</f>
      </c>
      <c r="S42" s="49"/>
      <c r="T42" s="49"/>
      <c r="U42" s="49"/>
    </row>
    <row r="43" spans="1:21" ht="12.75">
      <c r="A43" s="60"/>
      <c r="B43" s="60"/>
      <c r="C43" s="60"/>
      <c r="D43" s="60"/>
      <c r="E43" s="60"/>
      <c r="F43" s="60"/>
      <c r="G43" s="60"/>
      <c r="H43" s="60"/>
      <c r="I43" s="61"/>
      <c r="J43" s="60"/>
      <c r="K43" s="60"/>
      <c r="L43" s="60"/>
      <c r="M43" s="60"/>
      <c r="N43" s="60"/>
      <c r="O43" s="60"/>
      <c r="P43" s="60"/>
      <c r="Q43" s="61"/>
      <c r="R43" s="49"/>
      <c r="S43" s="1"/>
      <c r="T43" s="49"/>
      <c r="U43" s="49"/>
    </row>
    <row r="44" spans="1:2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1"/>
      <c r="S44" s="1"/>
      <c r="T44" s="49"/>
      <c r="U44" s="49"/>
    </row>
    <row r="45" spans="1:21" ht="12.75">
      <c r="A45" s="62" t="s">
        <v>42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4"/>
      <c r="R45" s="1"/>
      <c r="S45" s="1"/>
      <c r="T45" s="49"/>
      <c r="U45" s="49"/>
    </row>
    <row r="46" spans="1:21" ht="12.75">
      <c r="A46" s="65" t="s">
        <v>43</v>
      </c>
      <c r="B46" s="6" t="s">
        <v>44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6"/>
      <c r="R46" s="1"/>
      <c r="S46" s="1"/>
      <c r="T46" s="1"/>
      <c r="U46" s="1"/>
    </row>
    <row r="47" spans="1:21" ht="12.75">
      <c r="A47" s="65" t="s">
        <v>45</v>
      </c>
      <c r="B47" s="6" t="s">
        <v>46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6"/>
      <c r="R47" s="1"/>
      <c r="S47" s="1"/>
      <c r="T47" s="1"/>
      <c r="U47" s="1"/>
    </row>
    <row r="48" spans="1:21" ht="12.75">
      <c r="A48" s="65" t="s">
        <v>47</v>
      </c>
      <c r="B48" s="6" t="s">
        <v>86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6"/>
      <c r="R48" s="1"/>
      <c r="S48" s="1"/>
      <c r="T48" s="1"/>
      <c r="U48" s="1"/>
    </row>
    <row r="49" spans="1:21" ht="12.75">
      <c r="A49" s="65" t="s">
        <v>48</v>
      </c>
      <c r="B49" s="6" t="s">
        <v>49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6"/>
      <c r="R49" s="1"/>
      <c r="S49" s="1"/>
      <c r="T49" s="1"/>
      <c r="U49" s="1"/>
    </row>
    <row r="50" spans="1:21" ht="12.75">
      <c r="A50" s="65"/>
      <c r="B50" s="6" t="s">
        <v>50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6"/>
      <c r="R50" s="1"/>
      <c r="S50" s="1"/>
      <c r="T50" s="1"/>
      <c r="U50" s="1"/>
    </row>
    <row r="51" spans="1:21" ht="12.75">
      <c r="A51" s="65"/>
      <c r="B51" s="6" t="s">
        <v>51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6"/>
      <c r="R51" s="1"/>
      <c r="S51" s="1"/>
      <c r="T51" s="1"/>
      <c r="U51" s="1"/>
    </row>
    <row r="52" spans="1:17" ht="12.75">
      <c r="A52" s="65"/>
      <c r="B52" s="6" t="s">
        <v>52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6"/>
    </row>
    <row r="53" spans="1:17" ht="12.75">
      <c r="A53" s="65"/>
      <c r="B53" s="6" t="s">
        <v>53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6"/>
    </row>
    <row r="54" spans="1:17" ht="12.75">
      <c r="A54" s="65" t="s">
        <v>54</v>
      </c>
      <c r="B54" s="6" t="s">
        <v>85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6"/>
    </row>
    <row r="55" spans="1:17" ht="12.75">
      <c r="A55" s="65"/>
      <c r="B55" s="6" t="s">
        <v>55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6"/>
    </row>
    <row r="56" spans="1:17" ht="12.75">
      <c r="A56" s="65" t="s">
        <v>56</v>
      </c>
      <c r="B56" s="6" t="s">
        <v>57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6"/>
    </row>
    <row r="57" spans="1:17" ht="12.75">
      <c r="A57" s="65"/>
      <c r="B57" s="6" t="s">
        <v>58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6"/>
    </row>
    <row r="58" spans="1:17" ht="12.75">
      <c r="A58" s="6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6"/>
    </row>
    <row r="59" spans="1:17" ht="12.75">
      <c r="A59" s="65" t="s">
        <v>59</v>
      </c>
      <c r="B59" s="6" t="s">
        <v>60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6"/>
    </row>
    <row r="60" spans="1:17" ht="12.75">
      <c r="A60" s="65"/>
      <c r="B60" s="6" t="s">
        <v>61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6"/>
    </row>
    <row r="61" spans="1:17" ht="12.75">
      <c r="A61" s="65"/>
      <c r="B61" s="6" t="s">
        <v>62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6"/>
    </row>
    <row r="62" spans="1:17" ht="12.75">
      <c r="A62" s="65"/>
      <c r="B62" s="6" t="s">
        <v>63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6"/>
    </row>
    <row r="63" spans="1:17" ht="12.75">
      <c r="A63" s="6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6"/>
    </row>
    <row r="64" spans="1:17" ht="12.75">
      <c r="A64" s="65" t="s">
        <v>64</v>
      </c>
      <c r="B64" s="6" t="s">
        <v>65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6"/>
    </row>
    <row r="65" spans="1:17" ht="12.75">
      <c r="A65" s="65"/>
      <c r="B65" s="6" t="s">
        <v>66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6"/>
    </row>
    <row r="66" spans="1:17" ht="12.75">
      <c r="A66" s="65"/>
      <c r="B66" s="67" t="s">
        <v>67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6"/>
    </row>
    <row r="67" spans="1:17" ht="12.75">
      <c r="A67" s="65"/>
      <c r="B67" s="6" t="s">
        <v>68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6"/>
    </row>
    <row r="68" spans="1:17" ht="12.75">
      <c r="A68" s="65"/>
      <c r="B68" s="6" t="s">
        <v>69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6"/>
    </row>
    <row r="69" spans="1:17" ht="12.75">
      <c r="A69" s="65"/>
      <c r="B69" s="6" t="s">
        <v>70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6"/>
    </row>
    <row r="70" spans="1:17" ht="12.75">
      <c r="A70" s="65" t="s">
        <v>71</v>
      </c>
      <c r="B70" s="6" t="s">
        <v>72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6"/>
    </row>
    <row r="71" spans="1:17" ht="12.75">
      <c r="A71" s="65"/>
      <c r="B71" s="6" t="s">
        <v>73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6"/>
    </row>
    <row r="72" spans="1:17" ht="12.75">
      <c r="A72" s="65"/>
      <c r="B72" s="6" t="s">
        <v>74</v>
      </c>
      <c r="C72" s="6"/>
      <c r="D72" s="6"/>
      <c r="E72" s="6"/>
      <c r="F72" s="6"/>
      <c r="G72" s="6"/>
      <c r="H72" s="6"/>
      <c r="I72" s="6"/>
      <c r="J72" s="68"/>
      <c r="K72" s="68"/>
      <c r="L72" s="68"/>
      <c r="M72" s="68"/>
      <c r="N72" s="68"/>
      <c r="O72" s="68"/>
      <c r="P72" s="68"/>
      <c r="Q72" s="69"/>
    </row>
    <row r="73" spans="1:17" ht="12.75">
      <c r="A73" s="65" t="s">
        <v>75</v>
      </c>
      <c r="B73" s="6" t="s">
        <v>76</v>
      </c>
      <c r="C73" s="6"/>
      <c r="D73" s="6"/>
      <c r="E73" s="6"/>
      <c r="F73" s="6"/>
      <c r="G73" s="6"/>
      <c r="H73" s="6"/>
      <c r="I73" s="6"/>
      <c r="J73" s="68"/>
      <c r="K73" s="68"/>
      <c r="L73" s="68"/>
      <c r="M73" s="68"/>
      <c r="N73" s="68"/>
      <c r="O73" s="68"/>
      <c r="P73" s="68"/>
      <c r="Q73" s="69"/>
    </row>
    <row r="74" spans="1:17" ht="12.75">
      <c r="A74" s="65"/>
      <c r="B74" s="6"/>
      <c r="C74" s="6"/>
      <c r="D74" s="6"/>
      <c r="E74" s="6"/>
      <c r="F74" s="6"/>
      <c r="G74" s="6"/>
      <c r="H74" s="6"/>
      <c r="I74" s="6"/>
      <c r="J74" s="68"/>
      <c r="K74" s="68"/>
      <c r="L74" s="68"/>
      <c r="M74" s="68"/>
      <c r="N74" s="68"/>
      <c r="O74" s="68"/>
      <c r="P74" s="68"/>
      <c r="Q74" s="69"/>
    </row>
    <row r="75" spans="1:17" ht="12.75">
      <c r="A75" s="65"/>
      <c r="B75" s="70" t="s">
        <v>77</v>
      </c>
      <c r="C75" s="6"/>
      <c r="D75" s="6"/>
      <c r="E75" s="6"/>
      <c r="F75" s="6"/>
      <c r="G75" s="6"/>
      <c r="H75" s="6"/>
      <c r="I75" s="6"/>
      <c r="J75" s="68"/>
      <c r="K75" s="68"/>
      <c r="L75" s="68"/>
      <c r="M75" s="68"/>
      <c r="N75" s="68"/>
      <c r="O75" s="68"/>
      <c r="P75" s="68"/>
      <c r="Q75" s="69"/>
    </row>
    <row r="76" spans="1:17" ht="12.75">
      <c r="A76" s="65" t="s">
        <v>43</v>
      </c>
      <c r="B76" s="6" t="s">
        <v>78</v>
      </c>
      <c r="C76" s="6"/>
      <c r="D76" s="6"/>
      <c r="E76" s="6"/>
      <c r="F76" s="6"/>
      <c r="G76" s="6"/>
      <c r="H76" s="6"/>
      <c r="I76" s="6"/>
      <c r="J76" s="71"/>
      <c r="K76" s="71"/>
      <c r="L76" s="71"/>
      <c r="M76" s="71"/>
      <c r="N76" s="71"/>
      <c r="O76" s="71"/>
      <c r="P76" s="71"/>
      <c r="Q76" s="72"/>
    </row>
    <row r="77" spans="1:17" ht="12.75">
      <c r="A77" s="65"/>
      <c r="B77" s="6" t="s">
        <v>79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6"/>
    </row>
    <row r="78" spans="1:17" ht="12.75">
      <c r="A78" s="65"/>
      <c r="B78" s="6" t="s">
        <v>80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6"/>
    </row>
    <row r="79" spans="1:17" ht="12.75">
      <c r="A79" s="65"/>
      <c r="B79" s="6" t="s">
        <v>81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6"/>
    </row>
    <row r="80" spans="1:17" ht="12.75">
      <c r="A80" s="65" t="s">
        <v>45</v>
      </c>
      <c r="B80" s="6" t="s">
        <v>84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6"/>
    </row>
    <row r="81" spans="1:17" ht="12.75">
      <c r="A81" s="6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6"/>
    </row>
    <row r="82" spans="1:17" ht="12.75">
      <c r="A82" s="6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6"/>
    </row>
    <row r="83" spans="1:17" ht="12.75">
      <c r="A83" s="7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74" t="s">
        <v>82</v>
      </c>
      <c r="O83" s="6"/>
      <c r="P83" s="6"/>
      <c r="Q83" s="66"/>
    </row>
    <row r="84" spans="1:17" ht="12.75">
      <c r="A84" s="75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7" t="s">
        <v>83</v>
      </c>
      <c r="O84" s="76"/>
      <c r="P84" s="76"/>
      <c r="Q84" s="78"/>
    </row>
    <row r="87" ht="12.75">
      <c r="G87" s="79"/>
    </row>
    <row r="88" spans="8:10" ht="12.75">
      <c r="H88" s="79"/>
      <c r="J88" s="79"/>
    </row>
  </sheetData>
  <sheetProtection password="E491" sheet="1" objects="1" scenarios="1"/>
  <mergeCells count="36">
    <mergeCell ref="A3:H3"/>
    <mergeCell ref="J3:Q3"/>
    <mergeCell ref="A4:H4"/>
    <mergeCell ref="J4:Q4"/>
    <mergeCell ref="J5:K5"/>
    <mergeCell ref="M5:N5"/>
    <mergeCell ref="P5:Q5"/>
    <mergeCell ref="C6:E6"/>
    <mergeCell ref="C7:E7"/>
    <mergeCell ref="C8:E8"/>
    <mergeCell ref="C9:E9"/>
    <mergeCell ref="J11:K11"/>
    <mergeCell ref="M11:N11"/>
    <mergeCell ref="P11:Q11"/>
    <mergeCell ref="A12:B12"/>
    <mergeCell ref="C12:E12"/>
    <mergeCell ref="H12:H17"/>
    <mergeCell ref="A13:B13"/>
    <mergeCell ref="C13:E13"/>
    <mergeCell ref="A14:B14"/>
    <mergeCell ref="C14:E14"/>
    <mergeCell ref="A15:B15"/>
    <mergeCell ref="C15:E15"/>
    <mergeCell ref="A16:B16"/>
    <mergeCell ref="C16:E16"/>
    <mergeCell ref="A17:B17"/>
    <mergeCell ref="C17:E17"/>
    <mergeCell ref="C18:H20"/>
    <mergeCell ref="B23:H23"/>
    <mergeCell ref="F24:F26"/>
    <mergeCell ref="G24:G26"/>
    <mergeCell ref="H24:H26"/>
    <mergeCell ref="B24:B26"/>
    <mergeCell ref="C24:C26"/>
    <mergeCell ref="D24:D26"/>
    <mergeCell ref="E24:E26"/>
  </mergeCells>
  <printOptions/>
  <pageMargins left="0.75" right="0.75" top="1" bottom="1" header="0.5" footer="0.5"/>
  <pageSetup horizontalDpi="600" verticalDpi="600" orientation="landscape" paperSize="9" scale="73" r:id="rId3"/>
  <rowBreaks count="1" manualBreakCount="1">
    <brk id="43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ΔΙΟΝ. ΠΑΡΟΥΤΣΑΣ</dc:creator>
  <cp:keywords/>
  <dc:description/>
  <cp:lastModifiedBy>Quest User</cp:lastModifiedBy>
  <cp:lastPrinted>2008-07-24T08:13:26Z</cp:lastPrinted>
  <dcterms:created xsi:type="dcterms:W3CDTF">2007-12-05T11:52:54Z</dcterms:created>
  <dcterms:modified xsi:type="dcterms:W3CDTF">2008-09-05T19:27:46Z</dcterms:modified>
  <cp:category/>
  <cp:version/>
  <cp:contentType/>
  <cp:contentStatus/>
</cp:coreProperties>
</file>